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-ayani\ID\dec 4\سربازی\شیوه نامه\"/>
    </mc:Choice>
  </mc:AlternateContent>
  <workbookProtection workbookAlgorithmName="SHA-512" workbookHashValue="s//skFuuzfosMIYGXMA5kBsAGT9st1mCq8DqFQRC1klTcmgplFbYg5UEBEvOecrjhLzY/DCw7T/QedBD+UZ56w==" workbookSaltValue="kKcet9Rl33tJoRemmxSFsg==" workbookSpinCount="100000" lockStructure="1"/>
  <bookViews>
    <workbookView xWindow="0" yWindow="0" windowWidth="20490" windowHeight="7155"/>
  </bookViews>
  <sheets>
    <sheet name="محاسبه امتیاز امریه در شرکت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G42" i="1"/>
  <c r="E42" i="1"/>
  <c r="E43" i="1" s="1"/>
  <c r="J34" i="1"/>
  <c r="E41" i="1" s="1"/>
  <c r="E37" i="1"/>
  <c r="E36" i="1"/>
  <c r="E40" i="1" s="1"/>
  <c r="E35" i="1"/>
  <c r="E34" i="1"/>
  <c r="E33" i="1"/>
  <c r="T16" i="1"/>
  <c r="T17" i="1" s="1"/>
  <c r="T22" i="1" s="1"/>
  <c r="U16" i="1"/>
  <c r="U17" i="1" s="1"/>
  <c r="U22" i="1" s="1"/>
  <c r="T18" i="1"/>
  <c r="U18" i="1"/>
  <c r="T20" i="1"/>
  <c r="U20" i="1"/>
  <c r="T21" i="1"/>
  <c r="U21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E21" i="1"/>
  <c r="E39" i="1" l="1"/>
  <c r="E38" i="1"/>
  <c r="E20" i="1"/>
  <c r="E18" i="1"/>
  <c r="E17" i="1"/>
  <c r="S16" i="1"/>
  <c r="S17" i="1" s="1"/>
  <c r="R16" i="1"/>
  <c r="R17" i="1" s="1"/>
  <c r="Q16" i="1"/>
  <c r="Q17" i="1" s="1"/>
  <c r="P16" i="1"/>
  <c r="P17" i="1" s="1"/>
  <c r="O16" i="1"/>
  <c r="O17" i="1" s="1"/>
  <c r="N16" i="1"/>
  <c r="N17" i="1" s="1"/>
  <c r="M16" i="1"/>
  <c r="M17" i="1" s="1"/>
  <c r="L16" i="1"/>
  <c r="L17" i="1" s="1"/>
  <c r="K16" i="1"/>
  <c r="K17" i="1" s="1"/>
  <c r="J16" i="1"/>
  <c r="J17" i="1" s="1"/>
  <c r="I16" i="1"/>
  <c r="I17" i="1" s="1"/>
  <c r="H16" i="1"/>
  <c r="H17" i="1" s="1"/>
  <c r="G16" i="1"/>
  <c r="G17" i="1" s="1"/>
  <c r="F16" i="1"/>
  <c r="F17" i="1" s="1"/>
  <c r="J25" i="1" l="1"/>
  <c r="H22" i="1"/>
  <c r="P22" i="1"/>
  <c r="K22" i="1"/>
  <c r="O22" i="1"/>
  <c r="S22" i="1"/>
  <c r="J22" i="1"/>
  <c r="R22" i="1"/>
  <c r="G22" i="1"/>
  <c r="L22" i="1"/>
  <c r="E22" i="1"/>
  <c r="I22" i="1"/>
  <c r="M22" i="1"/>
  <c r="Q22" i="1"/>
  <c r="F22" i="1"/>
  <c r="N22" i="1"/>
</calcChain>
</file>

<file path=xl/sharedStrings.xml><?xml version="1.0" encoding="utf-8"?>
<sst xmlns="http://schemas.openxmlformats.org/spreadsheetml/2006/main" count="102" uniqueCount="58">
  <si>
    <t xml:space="preserve">امتیاز فناورانه  نخبگان فناور </t>
  </si>
  <si>
    <t>شركت دانش‌بنيان</t>
  </si>
  <si>
    <t>شركت دانش‌بنيان (محل كار)</t>
  </si>
  <si>
    <t>هر سه ميليارد ريال فروش 5 امتياز</t>
  </si>
  <si>
    <t>نقش فرد در شركت</t>
  </si>
  <si>
    <t>عضويت در هيئت مديرة شركت دانش‌بنيان</t>
  </si>
  <si>
    <t>عضو هيئت مؤسس شركت دانش بنيان</t>
  </si>
  <si>
    <t>تا 20</t>
  </si>
  <si>
    <t>اولين دورة تشكيل شركت عضو باشد</t>
  </si>
  <si>
    <t>مديرعامل شركت دانش‌بنيان</t>
  </si>
  <si>
    <t>سمت سازماني در شركت</t>
  </si>
  <si>
    <t>فعاليت تمام وقت در شركت دانش‌بنيان</t>
  </si>
  <si>
    <t>مدرک</t>
  </si>
  <si>
    <t>کارشناسی</t>
  </si>
  <si>
    <t>مدت زمان بیمه</t>
  </si>
  <si>
    <t>فروش میلیون</t>
  </si>
  <si>
    <t>مجموع</t>
  </si>
  <si>
    <t>مدت زمان بیمه فرد در شرکت</t>
  </si>
  <si>
    <t>مدت زمان فعالیت در سمت مدیرعامل</t>
  </si>
  <si>
    <t>مدت زمانی که فرد عضو هییت مدیره بود است</t>
  </si>
  <si>
    <t>آیا فرد عضو هیت موسس در اولین دوره بوده است؟</t>
  </si>
  <si>
    <t>خیر</t>
  </si>
  <si>
    <t>مدرک تحصیلی:</t>
  </si>
  <si>
    <t>میلیون تومان</t>
  </si>
  <si>
    <t>امتیاز فناورانه</t>
  </si>
  <si>
    <t xml:space="preserve">فعالیت آموزشی </t>
  </si>
  <si>
    <t>عضو هيئت مؤسس (20)</t>
  </si>
  <si>
    <t>کارشناسی ارشد</t>
  </si>
  <si>
    <t>دکتری</t>
  </si>
  <si>
    <t xml:space="preserve">مجموع </t>
  </si>
  <si>
    <t>قدر مطلق</t>
  </si>
  <si>
    <t>بله</t>
  </si>
  <si>
    <t>تا 150</t>
  </si>
  <si>
    <t>از 130 تا صفر</t>
  </si>
  <si>
    <t>از 140 تا صفر</t>
  </si>
  <si>
    <t>از 150 تا صفر</t>
  </si>
  <si>
    <t xml:space="preserve">وضعیت تایید شرکت دانش بنیان </t>
  </si>
  <si>
    <t>در صورتی که فرد در حال حاضر در یکی از شرکتهای دانش بنیان نوع یک فعال باشد 15 امتیاز</t>
  </si>
  <si>
    <t>ارشد</t>
  </si>
  <si>
    <t>-</t>
  </si>
  <si>
    <t xml:space="preserve">وضعیت تاهل و فرزند </t>
  </si>
  <si>
    <t xml:space="preserve">در صورتی تاهل فرد متقاضی، 5 امتیاز و به ازای هر فرزند 10 امتیاز </t>
  </si>
  <si>
    <t>حداقل 9 ماه و هر ماه 6 امتیاز باشد
(مدت زمان مدیریت فرد بر اساس آگهی روزنامه رسمی می باشد)</t>
  </si>
  <si>
    <t>تا 100</t>
  </si>
  <si>
    <t>حداقل 9ماه و هرماه 4 امتیاز
(در مدت زمان مدیرعاملی اعضا امتیاز عضویت هیئت مدیره برای فرد محاسبه نمی شود)</t>
  </si>
  <si>
    <t>به ازاي هر ماه فعاليت 7 امتياز
(با توجه به مستندات لازم از جمله سوابق بیمه فرد)</t>
  </si>
  <si>
    <t>مدت زمان مدیر عاملی</t>
  </si>
  <si>
    <t>در صورتی که در مدت زمان مدیرعاملی همزمان در هیئت مدیره نیز عضو بوده اید این مدت زمان را در قسمت مدت زمان عضویت در هیئت مدیره وارد نکنید</t>
  </si>
  <si>
    <t>با توجه به نوع تایید شرکت در سامانه Pub.daneshbonyan.ir</t>
  </si>
  <si>
    <t>نوپا و یا تولیدی نوع یک</t>
  </si>
  <si>
    <t>نوپا و یا تولیدی نوع دو</t>
  </si>
  <si>
    <t>میزان فروش شرکت در اظهارنامه مالیاتی سال مالی گذشته (میلیون تومان)</t>
  </si>
  <si>
    <t>آیا در حال حاضر متاهل می باشید</t>
  </si>
  <si>
    <t>تعداد فرزند در حال حاضر</t>
  </si>
  <si>
    <t>تاهل</t>
  </si>
  <si>
    <t>تعداد فرزند</t>
  </si>
  <si>
    <t>نوع شرکت</t>
  </si>
  <si>
    <t xml:space="preserve">نوع تایید شرکت دانش بنیان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</si>
</sst>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6"/>
      <color theme="1"/>
      <name val="B Nazanin"/>
      <charset val="178"/>
    </font>
    <font>
      <b/>
      <sz val="13"/>
      <name val="B Nazanin"/>
      <charset val="178"/>
    </font>
    <font>
      <b/>
      <sz val="13"/>
      <color theme="1"/>
      <name val="B Nazanin"/>
      <charset val="178"/>
    </font>
    <font>
      <b/>
      <sz val="15"/>
      <color theme="1"/>
      <name val="B Nazanin"/>
      <charset val="178"/>
    </font>
    <font>
      <b/>
      <sz val="15"/>
      <color rgb="FFFF0000"/>
      <name val="B Nazanin"/>
      <charset val="178"/>
    </font>
    <font>
      <b/>
      <sz val="13"/>
      <color rgb="FF000000"/>
      <name val="B Nazanin"/>
      <charset val="178"/>
    </font>
    <font>
      <b/>
      <sz val="14"/>
      <color theme="1"/>
      <name val="B Nazanin"/>
      <charset val="178"/>
    </font>
    <font>
      <b/>
      <sz val="10"/>
      <color rgb="FFFF0000"/>
      <name val="B Nazanin"/>
      <charset val="178"/>
    </font>
    <font>
      <b/>
      <sz val="14"/>
      <color rgb="FF000000"/>
      <name val="B Nazanin"/>
      <charset val="178"/>
    </font>
    <font>
      <b/>
      <sz val="18"/>
      <color theme="1"/>
      <name val="B Nazanin"/>
      <charset val="178"/>
    </font>
    <font>
      <b/>
      <sz val="26"/>
      <color theme="1"/>
      <name val="B Nazanin"/>
      <charset val="17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 readingOrder="2"/>
    </xf>
    <xf numFmtId="0" fontId="4" fillId="3" borderId="5" xfId="0" applyFont="1" applyFill="1" applyBorder="1" applyAlignment="1">
      <alignment horizontal="center" vertical="center" wrapText="1" readingOrder="2"/>
    </xf>
    <xf numFmtId="0" fontId="5" fillId="3" borderId="5" xfId="0" applyFont="1" applyFill="1" applyBorder="1" applyAlignment="1">
      <alignment horizontal="center" vertical="center" wrapText="1" readingOrder="2"/>
    </xf>
    <xf numFmtId="0" fontId="4" fillId="4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 readingOrder="2"/>
    </xf>
    <xf numFmtId="0" fontId="5" fillId="3" borderId="0" xfId="0" applyFont="1" applyFill="1" applyBorder="1" applyAlignment="1">
      <alignment horizontal="center" vertical="center" wrapText="1" readingOrder="2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 applyProtection="1">
      <alignment horizontal="center" vertical="center" wrapText="1"/>
      <protection locked="0"/>
    </xf>
    <xf numFmtId="0" fontId="4" fillId="7" borderId="6" xfId="0" applyFont="1" applyFill="1" applyBorder="1" applyAlignment="1" applyProtection="1">
      <alignment horizontal="center" vertical="center" wrapText="1"/>
      <protection locked="0"/>
    </xf>
    <xf numFmtId="0" fontId="4" fillId="7" borderId="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 readingOrder="2"/>
    </xf>
    <xf numFmtId="0" fontId="1" fillId="2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 readingOrder="2"/>
    </xf>
    <xf numFmtId="0" fontId="4" fillId="4" borderId="0" xfId="0" applyFont="1" applyFill="1" applyBorder="1" applyAlignment="1">
      <alignment horizontal="center" vertical="center" wrapText="1"/>
    </xf>
    <xf numFmtId="0" fontId="0" fillId="10" borderId="0" xfId="0" applyFill="1"/>
    <xf numFmtId="0" fontId="4" fillId="10" borderId="5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 readingOrder="2"/>
    </xf>
    <xf numFmtId="0" fontId="10" fillId="10" borderId="10" xfId="0" applyFont="1" applyFill="1" applyBorder="1" applyAlignment="1">
      <alignment vertical="center" wrapText="1"/>
    </xf>
    <xf numFmtId="0" fontId="10" fillId="10" borderId="10" xfId="0" applyFont="1" applyFill="1" applyBorder="1" applyAlignment="1" applyProtection="1">
      <alignment vertical="center" wrapText="1"/>
      <protection locked="0"/>
    </xf>
    <xf numFmtId="0" fontId="11" fillId="10" borderId="5" xfId="0" applyFont="1" applyFill="1" applyBorder="1" applyAlignment="1">
      <alignment vertical="center" wrapText="1"/>
    </xf>
    <xf numFmtId="2" fontId="11" fillId="10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rightToLeft="1" tabSelected="1" view="pageBreakPreview" zoomScale="60" zoomScaleNormal="60" workbookViewId="0">
      <selection activeCell="E29" sqref="E29"/>
    </sheetView>
  </sheetViews>
  <sheetFormatPr defaultRowHeight="15" x14ac:dyDescent="0.25"/>
  <cols>
    <col min="1" max="1" width="15.140625" customWidth="1"/>
    <col min="2" max="2" width="30.42578125" customWidth="1"/>
    <col min="3" max="3" width="13.85546875" customWidth="1"/>
    <col min="4" max="4" width="27.42578125" customWidth="1"/>
    <col min="5" max="5" width="24.140625" customWidth="1"/>
    <col min="6" max="6" width="18" customWidth="1"/>
    <col min="7" max="7" width="18.28515625" customWidth="1"/>
    <col min="8" max="8" width="16.140625" customWidth="1"/>
    <col min="9" max="9" width="40" customWidth="1"/>
    <col min="10" max="10" width="36" customWidth="1"/>
    <col min="11" max="11" width="9.5703125" hidden="1" customWidth="1"/>
    <col min="12" max="12" width="10.28515625" hidden="1" customWidth="1"/>
    <col min="13" max="13" width="12" hidden="1" customWidth="1"/>
    <col min="14" max="14" width="9.28515625" hidden="1" customWidth="1"/>
    <col min="15" max="15" width="10.28515625" hidden="1" customWidth="1"/>
    <col min="16" max="16" width="9.7109375" hidden="1" customWidth="1"/>
    <col min="17" max="17" width="7.5703125" customWidth="1"/>
    <col min="18" max="18" width="10.7109375" customWidth="1"/>
    <col min="19" max="19" width="10" customWidth="1"/>
    <col min="20" max="20" width="9.28515625" bestFit="1" customWidth="1"/>
    <col min="21" max="21" width="9.42578125" customWidth="1"/>
    <col min="22" max="22" width="9.5703125" customWidth="1"/>
    <col min="23" max="23" width="9.28515625" bestFit="1" customWidth="1"/>
  </cols>
  <sheetData>
    <row r="1" spans="1:21" ht="26.25" x14ac:dyDescent="0.2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3"/>
    </row>
    <row r="2" spans="1:21" ht="26.25" x14ac:dyDescent="0.25">
      <c r="A2" s="56"/>
      <c r="B2" s="56"/>
      <c r="C2" s="56"/>
      <c r="D2" s="56"/>
      <c r="E2" s="56"/>
      <c r="F2" s="71" t="s">
        <v>13</v>
      </c>
      <c r="G2" s="71" t="s">
        <v>38</v>
      </c>
      <c r="H2" s="71" t="s">
        <v>28</v>
      </c>
      <c r="I2" s="56"/>
      <c r="J2" s="72"/>
    </row>
    <row r="3" spans="1:21" ht="25.5" customHeight="1" x14ac:dyDescent="0.25">
      <c r="A3" s="54" t="s">
        <v>1</v>
      </c>
      <c r="B3" s="73" t="s">
        <v>2</v>
      </c>
      <c r="C3" s="73"/>
      <c r="D3" s="73"/>
      <c r="E3" s="73"/>
      <c r="F3" s="50" t="s">
        <v>7</v>
      </c>
      <c r="G3" s="50"/>
      <c r="H3" s="50"/>
      <c r="I3" s="50" t="s">
        <v>3</v>
      </c>
      <c r="J3" s="50"/>
      <c r="K3" s="2">
        <v>5</v>
      </c>
      <c r="L3" s="3">
        <v>20</v>
      </c>
    </row>
    <row r="4" spans="1:21" ht="28.5" customHeight="1" x14ac:dyDescent="0.25">
      <c r="A4" s="54"/>
      <c r="B4" s="73" t="s">
        <v>36</v>
      </c>
      <c r="C4" s="73"/>
      <c r="D4" s="73"/>
      <c r="E4" s="73"/>
      <c r="F4" s="55" t="s">
        <v>39</v>
      </c>
      <c r="G4" s="55"/>
      <c r="H4" s="55"/>
      <c r="I4" s="54" t="s">
        <v>37</v>
      </c>
      <c r="J4" s="54"/>
      <c r="K4" s="2" t="s">
        <v>39</v>
      </c>
      <c r="L4" s="3">
        <v>15</v>
      </c>
    </row>
    <row r="5" spans="1:21" ht="25.5" customHeight="1" x14ac:dyDescent="0.25">
      <c r="A5" s="54"/>
      <c r="B5" s="73" t="s">
        <v>6</v>
      </c>
      <c r="C5" s="73"/>
      <c r="D5" s="73"/>
      <c r="E5" s="73"/>
      <c r="F5" s="55" t="s">
        <v>7</v>
      </c>
      <c r="G5" s="55"/>
      <c r="H5" s="55"/>
      <c r="I5" s="54" t="s">
        <v>8</v>
      </c>
      <c r="J5" s="54"/>
      <c r="K5" s="2"/>
      <c r="L5" s="3">
        <v>20</v>
      </c>
      <c r="N5" s="4">
        <v>75</v>
      </c>
      <c r="P5" s="5">
        <v>130</v>
      </c>
    </row>
    <row r="6" spans="1:21" ht="40.5" customHeight="1" x14ac:dyDescent="0.25">
      <c r="A6" s="54"/>
      <c r="B6" s="73" t="s">
        <v>5</v>
      </c>
      <c r="C6" s="73"/>
      <c r="D6" s="73"/>
      <c r="E6" s="73"/>
      <c r="F6" s="55" t="s">
        <v>43</v>
      </c>
      <c r="G6" s="55"/>
      <c r="H6" s="55"/>
      <c r="I6" s="54" t="s">
        <v>44</v>
      </c>
      <c r="J6" s="54"/>
      <c r="K6" s="2">
        <v>4</v>
      </c>
      <c r="L6" s="3">
        <v>100</v>
      </c>
      <c r="N6" s="7"/>
      <c r="P6" s="58"/>
    </row>
    <row r="7" spans="1:21" ht="42" customHeight="1" x14ac:dyDescent="0.25">
      <c r="A7" s="54"/>
      <c r="B7" s="73" t="s">
        <v>9</v>
      </c>
      <c r="C7" s="73"/>
      <c r="D7" s="73"/>
      <c r="E7" s="73"/>
      <c r="F7" s="55" t="s">
        <v>32</v>
      </c>
      <c r="G7" s="55"/>
      <c r="H7" s="55"/>
      <c r="I7" s="54" t="s">
        <v>42</v>
      </c>
      <c r="J7" s="54"/>
      <c r="K7" s="2">
        <v>6</v>
      </c>
      <c r="L7" s="3">
        <v>150</v>
      </c>
    </row>
    <row r="8" spans="1:21" ht="34.5" customHeight="1" x14ac:dyDescent="0.25">
      <c r="A8" s="54"/>
      <c r="B8" s="73" t="s">
        <v>11</v>
      </c>
      <c r="C8" s="73"/>
      <c r="D8" s="73"/>
      <c r="E8" s="73"/>
      <c r="F8" s="1" t="s">
        <v>33</v>
      </c>
      <c r="G8" s="1" t="s">
        <v>34</v>
      </c>
      <c r="H8" s="1" t="s">
        <v>35</v>
      </c>
      <c r="I8" s="50" t="s">
        <v>45</v>
      </c>
      <c r="J8" s="50"/>
      <c r="K8" s="6">
        <v>7</v>
      </c>
      <c r="L8" s="6" t="s">
        <v>39</v>
      </c>
    </row>
    <row r="9" spans="1:21" ht="25.5" customHeight="1" x14ac:dyDescent="0.25">
      <c r="A9" s="54"/>
      <c r="B9" s="74" t="s">
        <v>40</v>
      </c>
      <c r="C9" s="74"/>
      <c r="D9" s="74"/>
      <c r="E9" s="74"/>
      <c r="F9" s="57" t="s">
        <v>39</v>
      </c>
      <c r="G9" s="57"/>
      <c r="H9" s="57"/>
      <c r="I9" s="57" t="s">
        <v>41</v>
      </c>
      <c r="J9" s="57"/>
      <c r="K9" s="6">
        <v>5</v>
      </c>
      <c r="L9" s="6">
        <v>10</v>
      </c>
    </row>
    <row r="10" spans="1:21" ht="21.75" hidden="1" x14ac:dyDescent="0.2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21" hidden="1" x14ac:dyDescent="0.25"/>
    <row r="12" spans="1:21" hidden="1" x14ac:dyDescent="0.25"/>
    <row r="13" spans="1:21" ht="51" hidden="1" x14ac:dyDescent="0.25">
      <c r="A13" s="47" t="s">
        <v>12</v>
      </c>
      <c r="B13" s="48"/>
      <c r="C13" s="48"/>
      <c r="D13" s="49"/>
      <c r="E13" s="10" t="s">
        <v>13</v>
      </c>
      <c r="F13" s="10" t="s">
        <v>13</v>
      </c>
      <c r="G13" s="10" t="s">
        <v>13</v>
      </c>
      <c r="H13" s="10" t="s">
        <v>13</v>
      </c>
      <c r="I13" s="10" t="s">
        <v>13</v>
      </c>
      <c r="J13" s="10" t="s">
        <v>13</v>
      </c>
      <c r="K13" s="10" t="s">
        <v>13</v>
      </c>
      <c r="L13" s="10" t="s">
        <v>13</v>
      </c>
      <c r="M13" s="10" t="s">
        <v>13</v>
      </c>
      <c r="N13" s="10" t="s">
        <v>13</v>
      </c>
      <c r="O13" s="10" t="s">
        <v>13</v>
      </c>
      <c r="P13" s="10" t="s">
        <v>13</v>
      </c>
      <c r="Q13" s="10" t="s">
        <v>13</v>
      </c>
      <c r="R13" s="10" t="s">
        <v>13</v>
      </c>
      <c r="S13" s="10" t="s">
        <v>13</v>
      </c>
      <c r="T13" s="10" t="s">
        <v>13</v>
      </c>
      <c r="U13" s="10" t="s">
        <v>13</v>
      </c>
    </row>
    <row r="14" spans="1:21" ht="25.5" hidden="1" x14ac:dyDescent="0.25">
      <c r="A14" s="47" t="s">
        <v>14</v>
      </c>
      <c r="B14" s="48"/>
      <c r="C14" s="48"/>
      <c r="D14" s="49"/>
      <c r="E14" s="10">
        <v>3</v>
      </c>
      <c r="F14" s="10">
        <v>4</v>
      </c>
      <c r="G14" s="10">
        <v>5</v>
      </c>
      <c r="H14" s="10">
        <v>6</v>
      </c>
      <c r="I14" s="10">
        <v>7</v>
      </c>
      <c r="J14" s="10">
        <v>8</v>
      </c>
      <c r="K14" s="10">
        <v>9</v>
      </c>
      <c r="L14" s="10">
        <v>10</v>
      </c>
      <c r="M14" s="10">
        <v>11</v>
      </c>
      <c r="N14" s="11">
        <v>12</v>
      </c>
      <c r="O14" s="10">
        <v>13</v>
      </c>
      <c r="P14" s="11">
        <v>14</v>
      </c>
      <c r="Q14" s="11">
        <v>15</v>
      </c>
      <c r="R14" s="10">
        <v>16</v>
      </c>
      <c r="S14" s="10">
        <v>17</v>
      </c>
      <c r="T14" s="10">
        <v>18</v>
      </c>
      <c r="U14" s="10">
        <v>19</v>
      </c>
    </row>
    <row r="15" spans="1:21" ht="25.5" hidden="1" x14ac:dyDescent="0.25">
      <c r="A15" s="47" t="s">
        <v>46</v>
      </c>
      <c r="B15" s="48"/>
      <c r="C15" s="48"/>
      <c r="D15" s="49"/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</row>
    <row r="16" spans="1:21" ht="25.5" hidden="1" x14ac:dyDescent="0.25">
      <c r="A16" s="47" t="s">
        <v>15</v>
      </c>
      <c r="B16" s="48"/>
      <c r="C16" s="48"/>
      <c r="D16" s="49"/>
      <c r="E16" s="10">
        <v>0</v>
      </c>
      <c r="F16" s="10">
        <f>$E$16</f>
        <v>0</v>
      </c>
      <c r="G16" s="10">
        <f t="shared" ref="G16:U16" si="0">$E$16</f>
        <v>0</v>
      </c>
      <c r="H16" s="10">
        <f t="shared" si="0"/>
        <v>0</v>
      </c>
      <c r="I16" s="10">
        <f t="shared" si="0"/>
        <v>0</v>
      </c>
      <c r="J16" s="10">
        <f t="shared" si="0"/>
        <v>0</v>
      </c>
      <c r="K16" s="10">
        <f t="shared" si="0"/>
        <v>0</v>
      </c>
      <c r="L16" s="10">
        <f t="shared" si="0"/>
        <v>0</v>
      </c>
      <c r="M16" s="10">
        <f t="shared" si="0"/>
        <v>0</v>
      </c>
      <c r="N16" s="10">
        <f t="shared" si="0"/>
        <v>0</v>
      </c>
      <c r="O16" s="10">
        <f t="shared" si="0"/>
        <v>0</v>
      </c>
      <c r="P16" s="10">
        <f t="shared" si="0"/>
        <v>0</v>
      </c>
      <c r="Q16" s="10">
        <f t="shared" si="0"/>
        <v>0</v>
      </c>
      <c r="R16" s="10">
        <f t="shared" si="0"/>
        <v>0</v>
      </c>
      <c r="S16" s="10">
        <f t="shared" si="0"/>
        <v>0</v>
      </c>
      <c r="T16" s="10">
        <f t="shared" si="0"/>
        <v>0</v>
      </c>
      <c r="U16" s="10">
        <f t="shared" si="0"/>
        <v>0</v>
      </c>
    </row>
    <row r="17" spans="1:21" ht="25.5" hidden="1" x14ac:dyDescent="0.25">
      <c r="A17" s="35" t="s">
        <v>2</v>
      </c>
      <c r="B17" s="36"/>
      <c r="C17" s="36"/>
      <c r="D17" s="37"/>
      <c r="E17" s="12">
        <f>E16/300</f>
        <v>0</v>
      </c>
      <c r="F17" s="12">
        <f t="shared" ref="F17:S17" si="1">F16/300</f>
        <v>0</v>
      </c>
      <c r="G17" s="12">
        <f t="shared" si="1"/>
        <v>0</v>
      </c>
      <c r="H17" s="12">
        <f t="shared" si="1"/>
        <v>0</v>
      </c>
      <c r="I17" s="12">
        <f t="shared" si="1"/>
        <v>0</v>
      </c>
      <c r="J17" s="12">
        <f t="shared" si="1"/>
        <v>0</v>
      </c>
      <c r="K17" s="12">
        <f t="shared" si="1"/>
        <v>0</v>
      </c>
      <c r="L17" s="12">
        <f t="shared" si="1"/>
        <v>0</v>
      </c>
      <c r="M17" s="12">
        <f t="shared" si="1"/>
        <v>0</v>
      </c>
      <c r="N17" s="12">
        <f t="shared" si="1"/>
        <v>0</v>
      </c>
      <c r="O17" s="12">
        <f t="shared" si="1"/>
        <v>0</v>
      </c>
      <c r="P17" s="12">
        <f t="shared" si="1"/>
        <v>0</v>
      </c>
      <c r="Q17" s="12">
        <f t="shared" si="1"/>
        <v>0</v>
      </c>
      <c r="R17" s="12">
        <f t="shared" si="1"/>
        <v>0</v>
      </c>
      <c r="S17" s="12">
        <f t="shared" si="1"/>
        <v>0</v>
      </c>
      <c r="T17" s="12">
        <f t="shared" ref="T17" si="2">T16/300</f>
        <v>0</v>
      </c>
      <c r="U17" s="12">
        <f t="shared" ref="U17" si="3">U16/300</f>
        <v>0</v>
      </c>
    </row>
    <row r="18" spans="1:21" ht="25.5" hidden="1" x14ac:dyDescent="0.25">
      <c r="A18" s="44" t="s">
        <v>4</v>
      </c>
      <c r="B18" s="35" t="s">
        <v>5</v>
      </c>
      <c r="C18" s="36"/>
      <c r="D18" s="37"/>
      <c r="E18" s="12">
        <f>E15*4</f>
        <v>0</v>
      </c>
      <c r="F18" s="12">
        <f t="shared" ref="F18:S18" si="4">F15*4</f>
        <v>0</v>
      </c>
      <c r="G18" s="12">
        <f t="shared" si="4"/>
        <v>0</v>
      </c>
      <c r="H18" s="12">
        <f t="shared" si="4"/>
        <v>0</v>
      </c>
      <c r="I18" s="12">
        <f t="shared" si="4"/>
        <v>0</v>
      </c>
      <c r="J18" s="12">
        <f t="shared" si="4"/>
        <v>0</v>
      </c>
      <c r="K18" s="12">
        <f t="shared" si="4"/>
        <v>0</v>
      </c>
      <c r="L18" s="12">
        <f t="shared" si="4"/>
        <v>0</v>
      </c>
      <c r="M18" s="12">
        <f t="shared" si="4"/>
        <v>0</v>
      </c>
      <c r="N18" s="12">
        <f t="shared" si="4"/>
        <v>0</v>
      </c>
      <c r="O18" s="12">
        <f t="shared" si="4"/>
        <v>0</v>
      </c>
      <c r="P18" s="12">
        <f t="shared" si="4"/>
        <v>0</v>
      </c>
      <c r="Q18" s="12">
        <f t="shared" si="4"/>
        <v>0</v>
      </c>
      <c r="R18" s="12">
        <f t="shared" si="4"/>
        <v>0</v>
      </c>
      <c r="S18" s="12">
        <f t="shared" si="4"/>
        <v>0</v>
      </c>
      <c r="T18" s="12">
        <f t="shared" ref="T18:U18" si="5">T15*4</f>
        <v>0</v>
      </c>
      <c r="U18" s="12">
        <f t="shared" si="5"/>
        <v>0</v>
      </c>
    </row>
    <row r="19" spans="1:21" ht="25.5" hidden="1" x14ac:dyDescent="0.25">
      <c r="A19" s="45"/>
      <c r="B19" s="35" t="s">
        <v>6</v>
      </c>
      <c r="C19" s="36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1:21" ht="25.5" hidden="1" x14ac:dyDescent="0.25">
      <c r="A20" s="45"/>
      <c r="B20" s="35" t="s">
        <v>9</v>
      </c>
      <c r="C20" s="36"/>
      <c r="D20" s="37"/>
      <c r="E20" s="12">
        <f>E15*6</f>
        <v>0</v>
      </c>
      <c r="F20" s="12">
        <f t="shared" ref="F20:S20" si="6">F15*6</f>
        <v>0</v>
      </c>
      <c r="G20" s="12">
        <f t="shared" si="6"/>
        <v>0</v>
      </c>
      <c r="H20" s="12">
        <f t="shared" si="6"/>
        <v>0</v>
      </c>
      <c r="I20" s="12">
        <f t="shared" si="6"/>
        <v>0</v>
      </c>
      <c r="J20" s="12">
        <f t="shared" si="6"/>
        <v>0</v>
      </c>
      <c r="K20" s="12">
        <f t="shared" si="6"/>
        <v>0</v>
      </c>
      <c r="L20" s="12">
        <f t="shared" si="6"/>
        <v>0</v>
      </c>
      <c r="M20" s="12">
        <f t="shared" si="6"/>
        <v>0</v>
      </c>
      <c r="N20" s="12">
        <f t="shared" si="6"/>
        <v>0</v>
      </c>
      <c r="O20" s="12">
        <f t="shared" si="6"/>
        <v>0</v>
      </c>
      <c r="P20" s="12">
        <f t="shared" si="6"/>
        <v>0</v>
      </c>
      <c r="Q20" s="12">
        <f t="shared" si="6"/>
        <v>0</v>
      </c>
      <c r="R20" s="12">
        <f t="shared" si="6"/>
        <v>0</v>
      </c>
      <c r="S20" s="12">
        <f t="shared" si="6"/>
        <v>0</v>
      </c>
      <c r="T20" s="12">
        <f t="shared" ref="T20:U20" si="7">T15*6</f>
        <v>0</v>
      </c>
      <c r="U20" s="12">
        <f t="shared" si="7"/>
        <v>0</v>
      </c>
    </row>
    <row r="21" spans="1:21" ht="25.5" hidden="1" customHeight="1" x14ac:dyDescent="0.25">
      <c r="A21" s="46"/>
      <c r="B21" s="35" t="s">
        <v>10</v>
      </c>
      <c r="C21" s="36"/>
      <c r="D21" s="37"/>
      <c r="E21" s="13">
        <f>E14*7</f>
        <v>21</v>
      </c>
      <c r="F21" s="13">
        <f t="shared" ref="F21:S21" si="8">F14*7</f>
        <v>28</v>
      </c>
      <c r="G21" s="13">
        <f t="shared" si="8"/>
        <v>35</v>
      </c>
      <c r="H21" s="13">
        <f t="shared" si="8"/>
        <v>42</v>
      </c>
      <c r="I21" s="13">
        <f t="shared" si="8"/>
        <v>49</v>
      </c>
      <c r="J21" s="13">
        <f t="shared" si="8"/>
        <v>56</v>
      </c>
      <c r="K21" s="13">
        <f t="shared" si="8"/>
        <v>63</v>
      </c>
      <c r="L21" s="13">
        <f t="shared" si="8"/>
        <v>70</v>
      </c>
      <c r="M21" s="13">
        <f t="shared" si="8"/>
        <v>77</v>
      </c>
      <c r="N21" s="13">
        <f t="shared" si="8"/>
        <v>84</v>
      </c>
      <c r="O21" s="13">
        <f t="shared" si="8"/>
        <v>91</v>
      </c>
      <c r="P21" s="13">
        <f t="shared" si="8"/>
        <v>98</v>
      </c>
      <c r="Q21" s="13">
        <f t="shared" si="8"/>
        <v>105</v>
      </c>
      <c r="R21" s="13">
        <f t="shared" si="8"/>
        <v>112</v>
      </c>
      <c r="S21" s="13">
        <f t="shared" si="8"/>
        <v>119</v>
      </c>
      <c r="T21" s="13">
        <f t="shared" ref="T21:U21" si="9">T14*7</f>
        <v>126</v>
      </c>
      <c r="U21" s="13">
        <f t="shared" si="9"/>
        <v>133</v>
      </c>
    </row>
    <row r="22" spans="1:21" ht="25.5" hidden="1" x14ac:dyDescent="0.25">
      <c r="A22" s="38" t="s">
        <v>16</v>
      </c>
      <c r="B22" s="39"/>
      <c r="C22" s="39"/>
      <c r="D22" s="40"/>
      <c r="E22" s="14">
        <f>SUM(E17:E21)</f>
        <v>21</v>
      </c>
      <c r="F22" s="14">
        <f>SUM(F17:F21)</f>
        <v>28</v>
      </c>
      <c r="G22" s="14">
        <f>SUM(G17:G21)</f>
        <v>35</v>
      </c>
      <c r="H22" s="14">
        <f>SUM(H17:H21)</f>
        <v>42</v>
      </c>
      <c r="I22" s="14">
        <f>SUM(I17:I21)</f>
        <v>49</v>
      </c>
      <c r="J22" s="14">
        <f>SUM(J17:J21)</f>
        <v>56</v>
      </c>
      <c r="K22" s="14">
        <f>SUM(K17:K21)</f>
        <v>63</v>
      </c>
      <c r="L22" s="14">
        <f>SUM(L17:L21)</f>
        <v>70</v>
      </c>
      <c r="M22" s="14">
        <f>SUM(M17:M21)</f>
        <v>77</v>
      </c>
      <c r="N22" s="14">
        <f>SUM(N17:N21)</f>
        <v>84</v>
      </c>
      <c r="O22" s="14">
        <f>SUM(O17:O21)</f>
        <v>91</v>
      </c>
      <c r="P22" s="14">
        <f>SUM(P17:P21)</f>
        <v>98</v>
      </c>
      <c r="Q22" s="14">
        <f>SUM(Q17:Q21)</f>
        <v>105</v>
      </c>
      <c r="R22" s="14">
        <f>SUM(R17:R21)</f>
        <v>112</v>
      </c>
      <c r="S22" s="14">
        <f>SUM(S17:S21)</f>
        <v>119</v>
      </c>
      <c r="T22" s="14">
        <f t="shared" ref="T22:U22" si="10">SUM(T17:T21)</f>
        <v>126</v>
      </c>
      <c r="U22" s="14">
        <f t="shared" si="10"/>
        <v>133</v>
      </c>
    </row>
    <row r="23" spans="1:21" ht="16.5" customHeight="1" thickBot="1" x14ac:dyDescent="0.3"/>
    <row r="24" spans="1:21" ht="25.5" customHeight="1" x14ac:dyDescent="0.25">
      <c r="A24" s="41" t="s">
        <v>17</v>
      </c>
      <c r="B24" s="42"/>
      <c r="C24" s="42"/>
      <c r="D24" s="42"/>
      <c r="E24" s="15">
        <v>0</v>
      </c>
      <c r="I24" s="75" t="s">
        <v>22</v>
      </c>
      <c r="J24" s="76" t="s">
        <v>13</v>
      </c>
    </row>
    <row r="25" spans="1:21" ht="60.75" customHeight="1" x14ac:dyDescent="0.25">
      <c r="A25" s="64" t="s">
        <v>47</v>
      </c>
      <c r="B25" s="63"/>
      <c r="C25" s="28" t="s">
        <v>18</v>
      </c>
      <c r="D25" s="28"/>
      <c r="E25" s="16">
        <v>0</v>
      </c>
      <c r="I25" s="77" t="s">
        <v>24</v>
      </c>
      <c r="J25" s="78">
        <f>E41+E40+E39+E38+E33+E42+E43+E44</f>
        <v>0</v>
      </c>
    </row>
    <row r="26" spans="1:21" ht="25.5" x14ac:dyDescent="0.25">
      <c r="A26" s="43" t="s">
        <v>19</v>
      </c>
      <c r="B26" s="28"/>
      <c r="C26" s="28"/>
      <c r="D26" s="28"/>
      <c r="E26" s="16">
        <v>0</v>
      </c>
    </row>
    <row r="27" spans="1:21" ht="25.5" x14ac:dyDescent="0.25">
      <c r="A27" s="43" t="s">
        <v>20</v>
      </c>
      <c r="B27" s="28"/>
      <c r="C27" s="28"/>
      <c r="D27" s="28"/>
      <c r="E27" s="16" t="s">
        <v>21</v>
      </c>
    </row>
    <row r="28" spans="1:21" ht="32.25" customHeight="1" x14ac:dyDescent="0.25">
      <c r="A28" s="43" t="s">
        <v>51</v>
      </c>
      <c r="B28" s="28"/>
      <c r="C28" s="28"/>
      <c r="D28" s="28"/>
      <c r="E28" s="17">
        <v>0</v>
      </c>
      <c r="F28" s="62" t="s">
        <v>23</v>
      </c>
    </row>
    <row r="29" spans="1:21" ht="43.5" customHeight="1" x14ac:dyDescent="0.25">
      <c r="A29" s="67" t="s">
        <v>57</v>
      </c>
      <c r="B29" s="32"/>
      <c r="C29" s="68" t="s">
        <v>48</v>
      </c>
      <c r="D29" s="68"/>
      <c r="E29" s="17" t="s">
        <v>50</v>
      </c>
      <c r="F29" s="20"/>
    </row>
    <row r="30" spans="1:21" ht="34.5" customHeight="1" x14ac:dyDescent="0.25">
      <c r="A30" s="43" t="s">
        <v>52</v>
      </c>
      <c r="B30" s="28"/>
      <c r="C30" s="28"/>
      <c r="D30" s="28"/>
      <c r="E30" s="16" t="s">
        <v>21</v>
      </c>
      <c r="F30" s="20"/>
    </row>
    <row r="31" spans="1:21" ht="32.25" customHeight="1" thickBot="1" x14ac:dyDescent="0.3">
      <c r="A31" s="65" t="s">
        <v>53</v>
      </c>
      <c r="B31" s="66"/>
      <c r="C31" s="66"/>
      <c r="D31" s="66"/>
      <c r="E31" s="16">
        <v>0</v>
      </c>
      <c r="F31" s="20"/>
    </row>
    <row r="32" spans="1:21" ht="25.5" x14ac:dyDescent="0.25">
      <c r="A32" s="18"/>
      <c r="B32" s="18"/>
      <c r="C32" s="18"/>
      <c r="D32" s="18"/>
      <c r="E32" s="19"/>
      <c r="F32" s="20"/>
    </row>
    <row r="33" spans="1:17" ht="25.5" hidden="1" x14ac:dyDescent="0.25">
      <c r="A33" s="69" t="s">
        <v>2</v>
      </c>
      <c r="B33" s="69"/>
      <c r="C33" s="69"/>
      <c r="D33" s="69"/>
      <c r="E33" s="70">
        <f>IF((E28/300)*$K$3&lt;20,(E28/300)*$K$3,20)</f>
        <v>0</v>
      </c>
    </row>
    <row r="34" spans="1:17" ht="51" hidden="1" x14ac:dyDescent="0.25">
      <c r="A34" s="32" t="s">
        <v>4</v>
      </c>
      <c r="B34" s="34" t="s">
        <v>5</v>
      </c>
      <c r="C34" s="29"/>
      <c r="D34" s="30"/>
      <c r="E34" s="21">
        <f>E26*$K$6</f>
        <v>0</v>
      </c>
      <c r="H34" s="21" t="s">
        <v>25</v>
      </c>
      <c r="I34" s="21" t="s">
        <v>13</v>
      </c>
      <c r="J34" s="60">
        <f>IF(J24=P38,Q38,IF(J24=P39,Q39,Q40))</f>
        <v>130</v>
      </c>
    </row>
    <row r="35" spans="1:17" ht="25.5" hidden="1" x14ac:dyDescent="0.25">
      <c r="A35" s="33"/>
      <c r="B35" s="34" t="s">
        <v>26</v>
      </c>
      <c r="C35" s="29"/>
      <c r="D35" s="30"/>
      <c r="E35" s="21">
        <f>IF(E23="بله",20,0)</f>
        <v>0</v>
      </c>
      <c r="H35" s="21"/>
      <c r="I35" s="21" t="s">
        <v>27</v>
      </c>
      <c r="J35" s="21"/>
    </row>
    <row r="36" spans="1:17" ht="25.5" hidden="1" x14ac:dyDescent="0.25">
      <c r="A36" s="33"/>
      <c r="B36" s="34" t="s">
        <v>9</v>
      </c>
      <c r="C36" s="29"/>
      <c r="D36" s="30"/>
      <c r="E36" s="21">
        <f>E25*$K$7</f>
        <v>0</v>
      </c>
      <c r="H36" s="21"/>
      <c r="I36" s="21" t="s">
        <v>28</v>
      </c>
      <c r="J36" s="21"/>
    </row>
    <row r="37" spans="1:17" ht="25.5" hidden="1" x14ac:dyDescent="0.25">
      <c r="A37" s="31"/>
      <c r="B37" s="34" t="s">
        <v>10</v>
      </c>
      <c r="C37" s="29"/>
      <c r="D37" s="30"/>
      <c r="E37" s="21">
        <f>E24*$K$8</f>
        <v>0</v>
      </c>
      <c r="H37" s="21"/>
      <c r="I37" s="21" t="s">
        <v>29</v>
      </c>
      <c r="J37" s="21"/>
    </row>
    <row r="38" spans="1:17" ht="76.5" hidden="1" x14ac:dyDescent="0.25">
      <c r="A38" s="28" t="s">
        <v>4</v>
      </c>
      <c r="B38" s="61" t="s">
        <v>5</v>
      </c>
      <c r="C38" s="61"/>
      <c r="D38" s="61"/>
      <c r="E38" s="60">
        <f>IF(E34&lt;$L$4,E34,$L$4)</f>
        <v>0</v>
      </c>
      <c r="H38" s="21"/>
      <c r="I38" s="21" t="s">
        <v>30</v>
      </c>
      <c r="J38" s="21"/>
      <c r="L38" s="22" t="s">
        <v>49</v>
      </c>
      <c r="N38" t="s">
        <v>31</v>
      </c>
      <c r="P38" s="59" t="s">
        <v>13</v>
      </c>
      <c r="Q38" s="59">
        <v>130</v>
      </c>
    </row>
    <row r="39" spans="1:17" ht="76.5" hidden="1" x14ac:dyDescent="0.25">
      <c r="A39" s="28"/>
      <c r="B39" s="61" t="s">
        <v>26</v>
      </c>
      <c r="C39" s="61"/>
      <c r="D39" s="61"/>
      <c r="E39" s="60">
        <f>IF(E27="بله",20,0)</f>
        <v>0</v>
      </c>
      <c r="I39" s="22"/>
      <c r="J39" s="18"/>
      <c r="K39" s="22"/>
      <c r="L39" s="22" t="s">
        <v>50</v>
      </c>
      <c r="N39" t="s">
        <v>21</v>
      </c>
      <c r="P39" s="59" t="s">
        <v>27</v>
      </c>
      <c r="Q39" s="59">
        <v>140</v>
      </c>
    </row>
    <row r="40" spans="1:17" ht="25.5" hidden="1" x14ac:dyDescent="0.25">
      <c r="A40" s="28"/>
      <c r="B40" s="61" t="s">
        <v>9</v>
      </c>
      <c r="C40" s="61"/>
      <c r="D40" s="61"/>
      <c r="E40" s="60">
        <f>IF(E36&lt;$L$7,E36,$L$7)</f>
        <v>0</v>
      </c>
      <c r="K40" s="22"/>
      <c r="L40" s="22"/>
      <c r="P40" s="59" t="s">
        <v>28</v>
      </c>
      <c r="Q40" s="59">
        <v>150</v>
      </c>
    </row>
    <row r="41" spans="1:17" ht="25.5" hidden="1" x14ac:dyDescent="0.25">
      <c r="A41" s="28"/>
      <c r="B41" s="61" t="s">
        <v>10</v>
      </c>
      <c r="C41" s="61"/>
      <c r="D41" s="61"/>
      <c r="E41" s="60">
        <f>IF(E24*$K$8&gt;J34,J34,E24*$K$8)</f>
        <v>0</v>
      </c>
    </row>
    <row r="42" spans="1:17" ht="25.5" hidden="1" x14ac:dyDescent="0.25">
      <c r="A42" s="24" t="s">
        <v>54</v>
      </c>
      <c r="B42" s="25"/>
      <c r="C42" s="25"/>
      <c r="D42" s="26"/>
      <c r="E42" s="23">
        <f>IF(E30=N38,5,0)</f>
        <v>0</v>
      </c>
      <c r="G42">
        <f>E31*$L$9</f>
        <v>0</v>
      </c>
    </row>
    <row r="43" spans="1:17" ht="25.5" hidden="1" x14ac:dyDescent="0.25">
      <c r="A43" s="24" t="s">
        <v>55</v>
      </c>
      <c r="B43" s="25"/>
      <c r="C43" s="25"/>
      <c r="D43" s="26"/>
      <c r="E43" s="23">
        <f>IF(E42=K9,E31*L9,0)</f>
        <v>0</v>
      </c>
    </row>
    <row r="44" spans="1:17" ht="25.5" hidden="1" x14ac:dyDescent="0.25">
      <c r="A44" s="27" t="s">
        <v>56</v>
      </c>
      <c r="B44" s="27"/>
      <c r="C44" s="27"/>
      <c r="D44" s="27"/>
      <c r="E44" s="23">
        <f>IF(E29=L38,15,0)</f>
        <v>0</v>
      </c>
    </row>
    <row r="45" spans="1:17" hidden="1" x14ac:dyDescent="0.25"/>
    <row r="46" spans="1:17" hidden="1" x14ac:dyDescent="0.25"/>
  </sheetData>
  <sheetProtection algorithmName="SHA-512" hashValue="gtgGLF4kNoq1OgjrIsQTXIgnivVADlO2vDhVohHBttcMNiC/PYWr8MvDVt/qDuyVzVKlQ/0yStXpLQSXnj7Pcg==" saltValue="o4r8HN2+ur9TtE0tzBNCkA==" spinCount="100000" sheet="1" objects="1" scenarios="1"/>
  <mergeCells count="57">
    <mergeCell ref="I7:J7"/>
    <mergeCell ref="A3:A9"/>
    <mergeCell ref="F7:H7"/>
    <mergeCell ref="F5:H5"/>
    <mergeCell ref="F4:H4"/>
    <mergeCell ref="F3:H3"/>
    <mergeCell ref="F6:H6"/>
    <mergeCell ref="I6:J6"/>
    <mergeCell ref="A1:J1"/>
    <mergeCell ref="B3:E3"/>
    <mergeCell ref="I3:J3"/>
    <mergeCell ref="B4:E4"/>
    <mergeCell ref="B5:E5"/>
    <mergeCell ref="B7:E7"/>
    <mergeCell ref="B6:E6"/>
    <mergeCell ref="I4:J4"/>
    <mergeCell ref="I5:J5"/>
    <mergeCell ref="A16:D16"/>
    <mergeCell ref="B8:E8"/>
    <mergeCell ref="I8:J8"/>
    <mergeCell ref="B9:E9"/>
    <mergeCell ref="F9:H9"/>
    <mergeCell ref="I9:J9"/>
    <mergeCell ref="A13:D13"/>
    <mergeCell ref="A14:D14"/>
    <mergeCell ref="A15:D15"/>
    <mergeCell ref="A17:D17"/>
    <mergeCell ref="A18:A21"/>
    <mergeCell ref="B18:D18"/>
    <mergeCell ref="B19:D19"/>
    <mergeCell ref="B20:D20"/>
    <mergeCell ref="B21:D21"/>
    <mergeCell ref="A22:D22"/>
    <mergeCell ref="A24:D24"/>
    <mergeCell ref="A26:D26"/>
    <mergeCell ref="C25:D25"/>
    <mergeCell ref="A25:B25"/>
    <mergeCell ref="A27:D27"/>
    <mergeCell ref="A28:D28"/>
    <mergeCell ref="A33:D33"/>
    <mergeCell ref="A34:A37"/>
    <mergeCell ref="B34:D34"/>
    <mergeCell ref="B35:D35"/>
    <mergeCell ref="B36:D36"/>
    <mergeCell ref="B37:D37"/>
    <mergeCell ref="A29:B29"/>
    <mergeCell ref="C29:D29"/>
    <mergeCell ref="A30:D30"/>
    <mergeCell ref="A31:D31"/>
    <mergeCell ref="A43:D43"/>
    <mergeCell ref="A44:D44"/>
    <mergeCell ref="A38:A41"/>
    <mergeCell ref="B38:D38"/>
    <mergeCell ref="B39:D39"/>
    <mergeCell ref="B40:D40"/>
    <mergeCell ref="B41:D41"/>
    <mergeCell ref="A42:D42"/>
  </mergeCells>
  <dataValidations count="3">
    <dataValidation type="list" allowBlank="1" showInputMessage="1" showErrorMessage="1" sqref="E27 E30">
      <formula1>$N$38:$N$39</formula1>
    </dataValidation>
    <dataValidation type="list" allowBlank="1" showInputMessage="1" showErrorMessage="1" sqref="J24">
      <formula1>$P$38:$P$40</formula1>
    </dataValidation>
    <dataValidation type="list" allowBlank="1" showInputMessage="1" showErrorMessage="1" sqref="E29">
      <formula1>$L$38:$L$39</formula1>
    </dataValidation>
  </dataValidations>
  <pageMargins left="0.7" right="0.7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محاسبه امتیاز امریه در شرکت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ایمان عیانی</dc:creator>
  <cp:lastModifiedBy>ایمان عیانی</cp:lastModifiedBy>
  <dcterms:created xsi:type="dcterms:W3CDTF">2020-02-17T12:42:13Z</dcterms:created>
  <dcterms:modified xsi:type="dcterms:W3CDTF">2020-10-07T12:00:48Z</dcterms:modified>
</cp:coreProperties>
</file>